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8010" activeTab="1"/>
  </bookViews>
  <sheets>
    <sheet name="Список территорий" sheetId="1" r:id="rId1"/>
    <sheet name="Форма 8." sheetId="2" r:id="rId2"/>
  </sheets>
  <externalReferences>
    <externalReference r:id="rId3"/>
  </externalReferences>
  <definedNames>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NameTemplatesInListMO">[1]TEHSHEET!$K$45</definedName>
    <definedName name="org">[1]Титульный!$F$31</definedName>
    <definedName name="TEMPLATE_SPHERE">[1]TEHSHEET!$E$36</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s>
  <calcPr calcId="125725" refMode="R1C1"/>
</workbook>
</file>

<file path=xl/calcChain.xml><?xml version="1.0" encoding="utf-8"?>
<calcChain xmlns="http://schemas.openxmlformats.org/spreadsheetml/2006/main">
  <c r="E25" i="1"/>
  <c r="M25" a="1"/>
  <c r="M25" s="1"/>
  <c r="O25"/>
  <c r="J25"/>
  <c r="I19" i="2" l="1"/>
  <c r="F19"/>
  <c r="I17"/>
  <c r="H17"/>
  <c r="G17"/>
  <c r="F17"/>
  <c r="E17"/>
  <c r="I16"/>
  <c r="E16"/>
  <c r="I15"/>
  <c r="I14"/>
  <c r="E14"/>
  <c r="I13"/>
  <c r="E13"/>
  <c r="H11"/>
  <c r="G11"/>
  <c r="H10"/>
  <c r="G10"/>
  <c r="H9"/>
  <c r="G9"/>
  <c r="D6"/>
  <c r="F2"/>
  <c r="O24" i="1"/>
  <c r="M24" a="1"/>
  <c r="M24" s="1"/>
  <c r="E24"/>
  <c r="O23"/>
  <c r="M23" a="1"/>
  <c r="M23" s="1"/>
  <c r="E23"/>
  <c r="O22"/>
  <c r="M22" a="1"/>
  <c r="M22" s="1"/>
  <c r="E22"/>
  <c r="O21"/>
  <c r="M21" a="1"/>
  <c r="M21" s="1"/>
  <c r="E21"/>
  <c r="O20"/>
  <c r="M20" a="1"/>
  <c r="M20" s="1"/>
  <c r="E20"/>
  <c r="O19"/>
  <c r="M19" a="1"/>
  <c r="M19" s="1"/>
  <c r="E19"/>
  <c r="E18"/>
  <c r="G18" s="1"/>
  <c r="O17"/>
  <c r="M17" a="1"/>
  <c r="M17" s="1"/>
  <c r="E17"/>
  <c r="E16"/>
  <c r="G16" s="1"/>
  <c r="O15"/>
  <c r="M15" a="1"/>
  <c r="M15" s="1"/>
  <c r="E15"/>
  <c r="E14"/>
  <c r="G14" s="1"/>
  <c r="O13"/>
  <c r="M13" a="1"/>
  <c r="M13" s="1"/>
  <c r="E13"/>
  <c r="E12"/>
  <c r="G12" s="1"/>
  <c r="E7"/>
  <c r="J21"/>
  <c r="J19"/>
  <c r="J13"/>
  <c r="J20"/>
  <c r="J22"/>
  <c r="J17"/>
  <c r="J24"/>
  <c r="J23"/>
  <c r="J15"/>
</calcChain>
</file>

<file path=xl/sharedStrings.xml><?xml version="1.0" encoding="utf-8"?>
<sst xmlns="http://schemas.openxmlformats.org/spreadsheetml/2006/main" count="100" uniqueCount="75">
  <si>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</si>
  <si>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</si>
  <si>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</si>
  <si>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</si>
  <si>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</si>
  <si>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</si>
  <si>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</si>
  <si>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</si>
  <si>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</si>
  <si>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</si>
  <si>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</si>
  <si>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</si>
  <si>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</si>
  <si>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</si>
  <si>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</si>
  <si>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</si>
  <si>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63</t>
  </si>
  <si>
    <t>Город Новосибирск</t>
  </si>
  <si>
    <t>50701000</t>
  </si>
  <si>
    <t>2</t>
  </si>
  <si>
    <t>ter_55</t>
  </si>
  <si>
    <t>64</t>
  </si>
  <si>
    <t>Город Обь</t>
  </si>
  <si>
    <t>50717000</t>
  </si>
  <si>
    <t>ter_56</t>
  </si>
  <si>
    <t>321</t>
  </si>
  <si>
    <t>Посёлок Кольцово</t>
  </si>
  <si>
    <t>50740000</t>
  </si>
  <si>
    <t>ter_57</t>
  </si>
  <si>
    <t>298</t>
  </si>
  <si>
    <t>Новосибирский муниципальный район</t>
  </si>
  <si>
    <t>рабочий поселок Краснообск</t>
  </si>
  <si>
    <t>50640154</t>
  </si>
  <si>
    <t>283</t>
  </si>
  <si>
    <t>Верх-Тулинское</t>
  </si>
  <si>
    <t>50640410</t>
  </si>
  <si>
    <t>287</t>
  </si>
  <si>
    <t>Кудряшовское</t>
  </si>
  <si>
    <t>50640425</t>
  </si>
  <si>
    <t>288</t>
  </si>
  <si>
    <t>Мичуринское</t>
  </si>
  <si>
    <t>50640428</t>
  </si>
  <si>
    <t>5</t>
  </si>
  <si>
    <t>289</t>
  </si>
  <si>
    <t>Морское</t>
  </si>
  <si>
    <t>50640429</t>
  </si>
  <si>
    <t>290</t>
  </si>
  <si>
    <t>Мочищенское</t>
  </si>
  <si>
    <t>50640431</t>
  </si>
  <si>
    <t>295</t>
  </si>
  <si>
    <t>Станционное</t>
  </si>
  <si>
    <t>50640440</t>
  </si>
  <si>
    <t>diff_1</t>
  </si>
  <si>
    <t>Вид деятельности</t>
  </si>
  <si>
    <t>Описание параметров формы</t>
  </si>
  <si>
    <t>Территория оказания услуг</t>
  </si>
  <si>
    <t>Централизованная система</t>
  </si>
  <si>
    <t>Наименование параметра</t>
  </si>
  <si>
    <t>Единица измерения</t>
  </si>
  <si>
    <t>Информация</t>
  </si>
  <si>
    <t>ед</t>
  </si>
  <si>
    <t>x</t>
  </si>
  <si>
    <t>5.0</t>
  </si>
  <si>
    <t>5.1</t>
  </si>
  <si>
    <t>МУП г. Новосибирска "ГОРВОДОКАНАЛ"</t>
  </si>
  <si>
    <t>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</si>
  <si>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</si>
  <si>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Наличие свободной мощности (резерв мощности) на соответствующих объектах централизованных систем водоотведения в течение одного квартала</t>
  </si>
  <si>
    <t xml:space="preserve">    </t>
  </si>
  <si>
    <t xml:space="preserve">   Информация о наличии (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t>
  </si>
  <si>
    <t>Новолуговское</t>
  </si>
  <si>
    <t>50640434</t>
  </si>
  <si>
    <t>297</t>
  </si>
  <si>
    <t>4.8</t>
  </si>
  <si>
    <t>2 квартал 2026г.</t>
  </si>
</sst>
</file>

<file path=xl/styles.xml><?xml version="1.0" encoding="utf-8"?>
<styleSheet xmlns="http://schemas.openxmlformats.org/spreadsheetml/2006/main">
  <numFmts count="1">
    <numFmt numFmtId="164" formatCode="000000"/>
  </numFmts>
  <fonts count="23">
    <font>
      <sz val="11"/>
      <color theme="1"/>
      <name val="Calibri"/>
      <family val="2"/>
      <charset val="204"/>
      <scheme val="minor"/>
    </font>
    <font>
      <sz val="1"/>
      <name val="Tahoma"/>
      <family val="2"/>
      <charset val="204"/>
    </font>
    <font>
      <sz val="1"/>
      <color theme="0"/>
      <name val="Tahoma"/>
      <family val="2"/>
      <charset val="204"/>
    </font>
    <font>
      <sz val="9"/>
      <name val="Tahoma"/>
      <family val="2"/>
      <charset val="204"/>
    </font>
    <font>
      <sz val="9"/>
      <color theme="0"/>
      <name val="Tahoma"/>
      <family val="2"/>
      <charset val="204"/>
    </font>
    <font>
      <sz val="11"/>
      <color theme="0"/>
      <name val="Wingdings 2"/>
      <family val="1"/>
      <charset val="2"/>
    </font>
    <font>
      <sz val="5"/>
      <color theme="0"/>
      <name val="Tahoma"/>
      <family val="2"/>
      <charset val="204"/>
    </font>
    <font>
      <sz val="11"/>
      <color rgb="FFBCBCBC"/>
      <name val="Wingdings 2"/>
      <family val="1"/>
      <charset val="2"/>
    </font>
    <font>
      <sz val="5"/>
      <color rgb="FFFF0000"/>
      <name val="Tahoma"/>
      <family val="2"/>
      <charset val="204"/>
    </font>
    <font>
      <sz val="11"/>
      <name val="Wingdings 2"/>
      <family val="1"/>
      <charset val="2"/>
    </font>
    <font>
      <sz val="9"/>
      <color rgb="FFBCBCBC"/>
      <name val="Tahoma"/>
      <family val="2"/>
      <charset val="204"/>
    </font>
    <font>
      <sz val="9"/>
      <color rgb="FFFF0000"/>
      <name val="Tahoma"/>
      <family val="2"/>
      <charset val="204"/>
    </font>
    <font>
      <sz val="12"/>
      <color theme="0"/>
      <name val="Tahoma"/>
      <family val="2"/>
      <charset val="204"/>
    </font>
    <font>
      <sz val="8"/>
      <name val="Tahoma"/>
      <family val="2"/>
      <charset val="204"/>
    </font>
    <font>
      <sz val="8"/>
      <color theme="0"/>
      <name val="Tahoma"/>
      <family val="2"/>
      <charset val="204"/>
    </font>
    <font>
      <sz val="8"/>
      <color rgb="FFBCBCBC"/>
      <name val="Tahoma"/>
      <family val="2"/>
      <charset val="204"/>
    </font>
    <font>
      <sz val="9"/>
      <color rgb="FFFFFFFF"/>
      <name val="Tahoma"/>
      <family val="2"/>
      <charset val="204"/>
    </font>
    <font>
      <sz val="12"/>
      <name val="Tahoma"/>
      <family val="2"/>
      <charset val="204"/>
    </font>
    <font>
      <b/>
      <sz val="9"/>
      <name val="Tahoma"/>
      <family val="2"/>
      <charset val="204"/>
    </font>
    <font>
      <b/>
      <sz val="10"/>
      <name val="Tahoma"/>
      <family val="2"/>
      <charset val="204"/>
    </font>
    <font>
      <b/>
      <sz val="10"/>
      <color theme="1"/>
      <name val="Calibri"/>
      <family val="2"/>
      <charset val="204"/>
      <scheme val="minor"/>
    </font>
    <font>
      <sz val="9"/>
      <name val="Tahoma"/>
      <family val="2"/>
      <charset val="204"/>
    </font>
    <font>
      <sz val="1"/>
      <name val="Tahoma"/>
      <family val="2"/>
      <charset val="204"/>
    </font>
  </fonts>
  <fills count="5">
    <fill>
      <patternFill patternType="none"/>
    </fill>
    <fill>
      <patternFill patternType="gray125"/>
    </fill>
    <fill>
      <patternFill patternType="solid">
        <fgColor theme="0"/>
        <bgColor indexed="64"/>
      </patternFill>
    </fill>
    <fill>
      <patternFill patternType="lightDown">
        <fgColor rgb="FFC0C0C0"/>
        <bgColor theme="0"/>
      </patternFill>
    </fill>
    <fill>
      <patternFill patternType="solid">
        <fgColor theme="0"/>
      </patternFill>
    </fill>
  </fills>
  <borders count="5">
    <border>
      <left/>
      <right/>
      <top/>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bottom style="thin">
        <color rgb="FFC0C0C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1" fillId="2" borderId="0" xfId="0" applyNumberFormat="1" applyFont="1" applyFill="1" applyAlignment="1">
      <alignment vertical="center" wrapText="1"/>
    </xf>
    <xf numFmtId="0" fontId="2" fillId="2" borderId="0" xfId="0" applyNumberFormat="1" applyFont="1" applyFill="1" applyAlignment="1">
      <alignment vertical="center" wrapText="1"/>
    </xf>
    <xf numFmtId="0" fontId="2" fillId="2" borderId="0" xfId="0" applyNumberFormat="1" applyFont="1" applyFill="1" applyAlignment="1">
      <alignment horizontal="center" vertical="center" wrapText="1"/>
    </xf>
    <xf numFmtId="0" fontId="2" fillId="2" borderId="0" xfId="0" applyNumberFormat="1" applyFont="1" applyFill="1" applyAlignment="1">
      <alignment horizontal="left" vertical="center" indent="1"/>
    </xf>
    <xf numFmtId="0" fontId="2" fillId="2" borderId="0" xfId="0" applyNumberFormat="1" applyFont="1" applyFill="1" applyAlignment="1">
      <alignment horizontal="left" vertical="center" wrapText="1" indent="1"/>
    </xf>
    <xf numFmtId="0" fontId="3" fillId="2" borderId="0" xfId="0" applyNumberFormat="1" applyFont="1" applyFill="1" applyAlignment="1">
      <alignment horizontal="left" vertical="center" wrapText="1" indent="1"/>
    </xf>
    <xf numFmtId="0" fontId="4" fillId="2" borderId="0" xfId="0" applyNumberFormat="1" applyFont="1" applyFill="1" applyAlignment="1">
      <alignment horizontal="left" vertical="center" wrapText="1" indent="1"/>
    </xf>
    <xf numFmtId="0" fontId="5" fillId="2" borderId="0" xfId="0" applyNumberFormat="1" applyFont="1" applyFill="1" applyAlignment="1">
      <alignment horizontal="left" vertical="center" wrapText="1" indent="1"/>
    </xf>
    <xf numFmtId="0" fontId="6" fillId="2" borderId="0" xfId="0" applyNumberFormat="1" applyFont="1" applyFill="1" applyAlignment="1">
      <alignment horizontal="left" vertical="center" indent="1"/>
    </xf>
    <xf numFmtId="0" fontId="5" fillId="2" borderId="0" xfId="0" applyNumberFormat="1" applyFont="1" applyFill="1" applyAlignment="1">
      <alignment vertical="center" wrapText="1"/>
    </xf>
    <xf numFmtId="0" fontId="3" fillId="2" borderId="0" xfId="0" applyNumberFormat="1" applyFont="1" applyFill="1" applyAlignment="1">
      <alignment vertical="center" wrapText="1"/>
    </xf>
    <xf numFmtId="0" fontId="4" fillId="2" borderId="0" xfId="0" applyNumberFormat="1" applyFont="1" applyFill="1" applyAlignment="1">
      <alignment vertical="center" wrapText="1"/>
    </xf>
    <xf numFmtId="0" fontId="7" fillId="2" borderId="0" xfId="0" applyNumberFormat="1" applyFont="1" applyFill="1" applyAlignment="1">
      <alignment horizontal="center" vertical="center" wrapText="1"/>
    </xf>
    <xf numFmtId="0" fontId="3" fillId="2" borderId="0" xfId="0" applyNumberFormat="1" applyFont="1" applyFill="1" applyAlignment="1">
      <alignment horizontal="right" vertical="center" wrapText="1"/>
    </xf>
    <xf numFmtId="0" fontId="2" fillId="2" borderId="0" xfId="0" applyNumberFormat="1" applyFont="1" applyFill="1" applyAlignment="1">
      <alignment vertical="center"/>
    </xf>
    <xf numFmtId="0" fontId="8" fillId="2" borderId="0" xfId="0" applyNumberFormat="1" applyFont="1" applyFill="1" applyAlignment="1">
      <alignment vertical="center"/>
    </xf>
    <xf numFmtId="0" fontId="9" fillId="2" borderId="0" xfId="0" applyNumberFormat="1" applyFont="1" applyFill="1" applyAlignment="1">
      <alignment vertical="center" wrapText="1"/>
    </xf>
    <xf numFmtId="49" fontId="4" fillId="2" borderId="0" xfId="0" applyNumberFormat="1" applyFont="1" applyFill="1" applyAlignment="1">
      <alignment vertical="top"/>
    </xf>
    <xf numFmtId="49" fontId="0" fillId="2" borderId="0" xfId="0" applyNumberFormat="1" applyFont="1" applyFill="1" applyAlignment="1">
      <alignment vertical="top"/>
    </xf>
    <xf numFmtId="0" fontId="10" fillId="2" borderId="0" xfId="0" applyNumberFormat="1" applyFont="1" applyFill="1" applyAlignment="1">
      <alignment horizontal="center" vertical="center" wrapText="1"/>
    </xf>
    <xf numFmtId="0" fontId="4" fillId="2" borderId="0" xfId="0" applyNumberFormat="1" applyFont="1" applyFill="1" applyAlignment="1">
      <alignment vertical="center"/>
    </xf>
    <xf numFmtId="0" fontId="11" fillId="2" borderId="0" xfId="0" applyNumberFormat="1" applyFont="1" applyFill="1" applyAlignment="1">
      <alignment vertical="center"/>
    </xf>
    <xf numFmtId="0" fontId="3" fillId="2" borderId="2" xfId="0" applyNumberFormat="1" applyFont="1" applyFill="1" applyBorder="1" applyAlignment="1">
      <alignment horizontal="center" vertical="center" wrapText="1"/>
    </xf>
    <xf numFmtId="0" fontId="12" fillId="2" borderId="0" xfId="0" applyNumberFormat="1" applyFont="1" applyFill="1" applyAlignment="1">
      <alignment vertical="center" wrapText="1"/>
    </xf>
    <xf numFmtId="49" fontId="2" fillId="2" borderId="0" xfId="0" applyNumberFormat="1" applyFont="1" applyFill="1" applyAlignment="1">
      <alignment vertical="top"/>
    </xf>
    <xf numFmtId="0" fontId="10" fillId="2" borderId="0" xfId="0" applyNumberFormat="1" applyFont="1" applyFill="1" applyAlignment="1">
      <alignment vertical="top" wrapText="1"/>
    </xf>
    <xf numFmtId="0" fontId="13" fillId="2" borderId="0" xfId="0" applyNumberFormat="1" applyFont="1" applyFill="1" applyAlignment="1">
      <alignment vertical="center" wrapText="1"/>
    </xf>
    <xf numFmtId="0" fontId="14" fillId="2" borderId="0" xfId="0" applyNumberFormat="1" applyFont="1" applyFill="1" applyAlignment="1">
      <alignment vertical="center" wrapText="1"/>
    </xf>
    <xf numFmtId="0" fontId="15" fillId="2" borderId="0" xfId="0" applyNumberFormat="1" applyFont="1" applyFill="1" applyAlignment="1">
      <alignment horizontal="center" vertical="center" wrapText="1"/>
    </xf>
    <xf numFmtId="0" fontId="4" fillId="2" borderId="0" xfId="0" applyNumberFormat="1" applyFont="1" applyFill="1" applyAlignment="1">
      <alignment horizontal="center" vertical="center" wrapText="1"/>
    </xf>
    <xf numFmtId="0" fontId="16" fillId="2" borderId="0" xfId="0" applyNumberFormat="1" applyFont="1" applyFill="1" applyAlignment="1">
      <alignment vertical="center" wrapText="1"/>
    </xf>
    <xf numFmtId="49" fontId="3" fillId="2" borderId="2" xfId="0" applyNumberFormat="1" applyFont="1" applyFill="1" applyBorder="1" applyAlignment="1">
      <alignment horizontal="center" vertical="center" wrapText="1"/>
    </xf>
    <xf numFmtId="49" fontId="3" fillId="2" borderId="2" xfId="0" applyNumberFormat="1" applyFont="1" applyFill="1" applyBorder="1" applyAlignment="1" applyProtection="1">
      <alignment horizontal="left" vertical="center" wrapText="1"/>
      <protection locked="0"/>
    </xf>
    <xf numFmtId="4" fontId="3" fillId="2" borderId="1" xfId="0" applyNumberFormat="1" applyFont="1" applyFill="1" applyBorder="1" applyAlignment="1" applyProtection="1">
      <alignment horizontal="right" vertical="center" wrapText="1"/>
      <protection locked="0"/>
    </xf>
    <xf numFmtId="0" fontId="3" fillId="2" borderId="2" xfId="0" applyNumberFormat="1" applyFont="1" applyFill="1" applyBorder="1" applyAlignment="1">
      <alignment vertical="center" wrapText="1"/>
    </xf>
    <xf numFmtId="0" fontId="17" fillId="2" borderId="0" xfId="0" applyNumberFormat="1" applyFont="1" applyFill="1" applyAlignment="1">
      <alignment vertical="center" wrapText="1"/>
    </xf>
    <xf numFmtId="0" fontId="3" fillId="2" borderId="4" xfId="0" applyNumberFormat="1" applyFont="1" applyFill="1" applyBorder="1" applyAlignment="1">
      <alignment vertical="center" wrapText="1"/>
    </xf>
    <xf numFmtId="0" fontId="3" fillId="2" borderId="4" xfId="0" applyNumberFormat="1" applyFont="1" applyFill="1" applyBorder="1" applyAlignment="1">
      <alignment horizontal="left" vertical="top" wrapText="1" indent="1"/>
    </xf>
    <xf numFmtId="0" fontId="3" fillId="2" borderId="4" xfId="0" applyNumberFormat="1" applyFont="1" applyFill="1" applyBorder="1" applyAlignment="1">
      <alignment horizontal="center" vertical="center" wrapText="1"/>
    </xf>
    <xf numFmtId="0" fontId="3" fillId="2" borderId="4" xfId="0" applyNumberFormat="1" applyFont="1" applyFill="1" applyBorder="1" applyAlignment="1">
      <alignment horizontal="left" vertical="center" wrapText="1"/>
    </xf>
    <xf numFmtId="3" fontId="3" fillId="2" borderId="4" xfId="0" applyNumberFormat="1" applyFont="1" applyFill="1" applyBorder="1" applyAlignment="1" applyProtection="1">
      <alignment vertical="center" wrapText="1"/>
      <protection locked="0"/>
    </xf>
    <xf numFmtId="0" fontId="3" fillId="2" borderId="4" xfId="0" applyNumberFormat="1" applyFont="1" applyFill="1" applyBorder="1" applyAlignment="1">
      <alignment vertical="top" wrapText="1"/>
    </xf>
    <xf numFmtId="49" fontId="3" fillId="2" borderId="4" xfId="0" applyNumberFormat="1" applyFont="1" applyFill="1" applyBorder="1" applyAlignment="1" applyProtection="1">
      <alignment horizontal="left" vertical="center" wrapText="1"/>
      <protection locked="0"/>
    </xf>
    <xf numFmtId="0" fontId="3" fillId="2" borderId="4" xfId="0" applyNumberFormat="1" applyFont="1" applyFill="1" applyBorder="1" applyAlignment="1">
      <alignment horizontal="left" vertical="top" wrapText="1"/>
    </xf>
    <xf numFmtId="4" fontId="3" fillId="2" borderId="4" xfId="0" applyNumberFormat="1" applyFont="1" applyFill="1" applyBorder="1" applyAlignment="1">
      <alignment horizontal="right" vertical="center" wrapText="1"/>
    </xf>
    <xf numFmtId="0" fontId="4" fillId="2" borderId="4" xfId="0" applyNumberFormat="1" applyFont="1" applyFill="1" applyBorder="1" applyAlignment="1">
      <alignment vertical="top" wrapText="1"/>
    </xf>
    <xf numFmtId="49" fontId="3" fillId="2" borderId="4" xfId="0" applyNumberFormat="1" applyFont="1" applyFill="1" applyBorder="1" applyAlignment="1">
      <alignment horizontal="center" vertical="center" wrapText="1"/>
    </xf>
    <xf numFmtId="49" fontId="3" fillId="2" borderId="4" xfId="0" applyNumberFormat="1" applyFont="1" applyFill="1" applyBorder="1" applyAlignment="1" applyProtection="1">
      <alignment horizontal="left" vertical="center" wrapText="1" indent="1"/>
      <protection locked="0"/>
    </xf>
    <xf numFmtId="4" fontId="3" fillId="2" borderId="4" xfId="0" applyNumberFormat="1" applyFont="1" applyFill="1" applyBorder="1" applyAlignment="1" applyProtection="1">
      <alignment horizontal="right" vertical="center" wrapText="1"/>
      <protection locked="0"/>
    </xf>
    <xf numFmtId="3" fontId="18" fillId="2" borderId="4" xfId="0" applyNumberFormat="1" applyFont="1" applyFill="1" applyBorder="1" applyAlignment="1" applyProtection="1">
      <alignment vertical="center" wrapText="1"/>
      <protection locked="0"/>
    </xf>
    <xf numFmtId="49" fontId="18" fillId="2" borderId="4" xfId="0" applyNumberFormat="1" applyFont="1" applyFill="1" applyBorder="1" applyAlignment="1" applyProtection="1">
      <alignment horizontal="left" vertical="center" wrapText="1"/>
      <protection locked="0"/>
    </xf>
    <xf numFmtId="4" fontId="18" fillId="2" borderId="4" xfId="0" applyNumberFormat="1" applyFont="1" applyFill="1" applyBorder="1" applyAlignment="1">
      <alignment horizontal="right" vertical="center" wrapText="1"/>
    </xf>
    <xf numFmtId="0" fontId="18" fillId="2" borderId="4" xfId="0" applyNumberFormat="1" applyFont="1" applyFill="1" applyBorder="1" applyAlignment="1">
      <alignment vertical="center" wrapText="1"/>
    </xf>
    <xf numFmtId="4" fontId="18" fillId="2" borderId="4" xfId="0" applyNumberFormat="1" applyFont="1" applyFill="1" applyBorder="1" applyAlignment="1" applyProtection="1">
      <alignment horizontal="right" vertical="center" wrapText="1"/>
      <protection locked="0"/>
    </xf>
    <xf numFmtId="0" fontId="10" fillId="2" borderId="0" xfId="0" applyNumberFormat="1" applyFont="1" applyFill="1" applyBorder="1" applyAlignment="1">
      <alignment vertical="top" wrapText="1"/>
    </xf>
    <xf numFmtId="0" fontId="2" fillId="2" borderId="0" xfId="0" applyNumberFormat="1" applyFont="1" applyFill="1" applyBorder="1" applyAlignment="1">
      <alignment vertical="center"/>
    </xf>
    <xf numFmtId="164" fontId="21" fillId="2" borderId="4"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49" fontId="21" fillId="3" borderId="4" xfId="0" applyNumberFormat="1" applyFont="1" applyFill="1" applyBorder="1" applyAlignment="1">
      <alignment horizontal="center" vertical="center" wrapText="1"/>
    </xf>
    <xf numFmtId="49" fontId="21" fillId="3" borderId="4" xfId="0" applyNumberFormat="1" applyFont="1" applyFill="1" applyBorder="1" applyAlignment="1">
      <alignment horizontal="left" vertical="center" wrapText="1"/>
    </xf>
    <xf numFmtId="0" fontId="21" fillId="2" borderId="4" xfId="0" applyNumberFormat="1" applyFont="1" applyFill="1" applyBorder="1" applyAlignment="1">
      <alignment horizontal="center" vertical="center" wrapText="1"/>
    </xf>
    <xf numFmtId="0" fontId="22" fillId="2" borderId="4" xfId="0" applyNumberFormat="1" applyFont="1" applyFill="1" applyBorder="1" applyAlignment="1">
      <alignment horizontal="center" vertical="center" wrapText="1"/>
    </xf>
    <xf numFmtId="49" fontId="21" fillId="4" borderId="4" xfId="0" applyNumberFormat="1" applyFont="1" applyFill="1" applyBorder="1" applyAlignment="1" applyProtection="1">
      <alignment vertical="center" wrapText="1"/>
      <protection locked="0"/>
    </xf>
    <xf numFmtId="49" fontId="21" fillId="2" borderId="4" xfId="0" applyNumberFormat="1" applyFont="1" applyFill="1" applyBorder="1" applyAlignment="1">
      <alignment horizontal="left" vertical="center" wrapText="1"/>
    </xf>
    <xf numFmtId="14" fontId="21" fillId="4" borderId="4" xfId="0" applyNumberFormat="1" applyFont="1" applyFill="1" applyBorder="1" applyAlignment="1">
      <alignment horizontal="left" vertical="center" wrapText="1" indent="1"/>
    </xf>
    <xf numFmtId="49" fontId="21" fillId="4" borderId="4" xfId="0" applyNumberFormat="1" applyFont="1" applyFill="1" applyBorder="1" applyAlignment="1">
      <alignment horizontal="center" vertical="center" wrapText="1"/>
    </xf>
    <xf numFmtId="0" fontId="22" fillId="2" borderId="4" xfId="0" applyNumberFormat="1" applyFont="1" applyFill="1" applyBorder="1" applyAlignment="1">
      <alignment horizontal="center" vertical="center"/>
    </xf>
    <xf numFmtId="14" fontId="18" fillId="4" borderId="4" xfId="0" applyNumberFormat="1" applyFont="1" applyFill="1" applyBorder="1" applyAlignment="1">
      <alignment horizontal="left" vertical="center" wrapText="1" indent="1"/>
    </xf>
    <xf numFmtId="49" fontId="18" fillId="2" borderId="4" xfId="0" applyNumberFormat="1" applyFont="1" applyFill="1" applyBorder="1" applyAlignment="1">
      <alignment horizontal="left" vertical="center" wrapText="1"/>
    </xf>
    <xf numFmtId="0" fontId="20" fillId="2" borderId="0" xfId="0" applyFont="1" applyFill="1" applyAlignment="1">
      <alignment vertical="center" wrapText="1"/>
    </xf>
    <xf numFmtId="0" fontId="18" fillId="2" borderId="4" xfId="0" applyNumberFormat="1" applyFont="1" applyFill="1" applyBorder="1" applyAlignment="1">
      <alignment horizontal="left" vertical="top" wrapText="1" indent="1"/>
    </xf>
    <xf numFmtId="0" fontId="21" fillId="2" borderId="0" xfId="0" applyNumberFormat="1" applyFont="1" applyFill="1" applyAlignment="1">
      <alignment vertical="center" wrapText="1"/>
    </xf>
    <xf numFmtId="16" fontId="21" fillId="2" borderId="4"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0" fontId="4" fillId="2" borderId="0" xfId="0" applyNumberFormat="1" applyFont="1" applyFill="1" applyAlignment="1">
      <alignment horizontal="center" vertical="center" wrapText="1"/>
    </xf>
    <xf numFmtId="0" fontId="19" fillId="2" borderId="0"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19" fillId="2" borderId="0" xfId="0" applyNumberFormat="1" applyFont="1" applyFill="1" applyBorder="1" applyAlignment="1">
      <alignment horizontal="left" vertical="center" wrapText="1"/>
    </xf>
    <xf numFmtId="0" fontId="18" fillId="2" borderId="0" xfId="0" applyNumberFormat="1" applyFont="1" applyFill="1" applyBorder="1" applyAlignment="1">
      <alignment horizontal="left" vertical="center" wrapText="1" indent="1"/>
    </xf>
    <xf numFmtId="0" fontId="18" fillId="2" borderId="4" xfId="0" applyNumberFormat="1" applyFont="1" applyFill="1" applyBorder="1" applyAlignment="1">
      <alignment horizontal="center" vertical="center" wrapText="1"/>
    </xf>
    <xf numFmtId="4" fontId="18" fillId="2" borderId="4" xfId="0" applyNumberFormat="1" applyFont="1" applyFill="1" applyBorder="1" applyAlignment="1">
      <alignment horizontal="center" vertical="center" wrapText="1"/>
    </xf>
    <xf numFmtId="0" fontId="3" fillId="2" borderId="0" xfId="0" applyNumberFormat="1" applyFont="1" applyFill="1" applyAlignment="1">
      <alignment horizontal="center" vertical="center" wrapText="1"/>
    </xf>
    <xf numFmtId="0" fontId="18" fillId="2" borderId="3" xfId="0" applyNumberFormat="1" applyFont="1" applyFill="1" applyBorder="1" applyAlignment="1">
      <alignment horizontal="left" vertical="center" wrapText="1" indent="1"/>
    </xf>
    <xf numFmtId="0" fontId="3" fillId="2" borderId="4" xfId="0" applyNumberFormat="1" applyFont="1" applyFill="1" applyBorder="1" applyAlignment="1">
      <alignment horizontal="center" vertical="center" wrapText="1"/>
    </xf>
    <xf numFmtId="0" fontId="3" fillId="2" borderId="4" xfId="0" applyNumberFormat="1" applyFont="1" applyFill="1" applyBorder="1" applyAlignment="1">
      <alignment horizontal="right" vertical="center" wrapText="1" inden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914400" y="723900"/>
          <a:ext cx="219075" cy="219075"/>
        </a:xfrm>
        <a:prstGeom prst="rect">
          <a:avLst/>
        </a:prstGeom>
        <a:ln w="0">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1042;&#1099;&#1087;&#1086;&#1083;&#1085;&#1077;&#1085;&#1080;&#1077;/&#1045;&#1048;&#1040;&#1057;/Quarten/2023&#1075;/VO/3%20&#1082;&#1074;&#1072;&#1088;&#1090;&#1072;&#1083;/PP108.OPEN.INFO.QUARTER.VOTV.EIAS_export.%203%20&#1082;&#1074;&#1072;&#1088;&#1090;&#1072;&#1083;%202023&#107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et_union_hor"/>
      <sheetName val="Договоры"/>
      <sheetName val="ТС. Т-ТЭ | &gt;=25МВт"/>
      <sheetName val="ТС. Т-ТЭ | ТСО"/>
      <sheetName val="ТС. Резерв мощности"/>
      <sheetName val="ТС. Т-ТН"/>
      <sheetName val="ТС. Т-передача ТЭ"/>
      <sheetName val="ТС. Т-передача ТН"/>
      <sheetName val="ТС. Т-гор.вода"/>
      <sheetName val="ТС. Т-подкл"/>
      <sheetName val="TEHSHEET"/>
      <sheetName val="DATA_FORMS"/>
      <sheetName val="DATA_NPA"/>
      <sheetName val="Т-ТЭ | потр"/>
      <sheetName val="Т-ТЭ | предел"/>
      <sheetName val="Т-ТЭ | индикат"/>
      <sheetName val="Т-подкл(инд)"/>
      <sheetName val="Порядок ТП"/>
      <sheetName val="Сведения о закупках"/>
      <sheetName val="modMainProcedures"/>
      <sheetName val="Потребительские характеристики"/>
      <sheetName val="ТП"/>
      <sheetName val="Ограничения"/>
      <sheetName val="Предложение"/>
      <sheetName val="ХВС. Т-пит"/>
      <sheetName val="ХВС. Т-тех"/>
      <sheetName val="ХВС. Т-транс"/>
      <sheetName val="ХВС. Т-подвоз"/>
      <sheetName val="ХВС. Т-подкл"/>
      <sheetName val="Показатели ФХД"/>
      <sheetName val="Показатели ФХД &gt;20%"/>
      <sheetName val="ТКО. Показатели ФХД"/>
      <sheetName val="ТКО. Транс. Показатели ФХД"/>
      <sheetName val="Показатели КНЭ"/>
      <sheetName val="ИП"/>
      <sheetName val="ИП. Детализация"/>
      <sheetName val="ИП. Финансовый план"/>
      <sheetName val="ИП. КНЭ"/>
      <sheetName val="ГВС. Т-гор.вода"/>
      <sheetName val="ГВС. Т-транс"/>
      <sheetName val="ГВС. Т-подкл"/>
      <sheetName val="ВО. Т-во"/>
      <sheetName val="ВО. Т-транс"/>
      <sheetName val="ВО. Т-подкл"/>
      <sheetName val="modB_FHD"/>
      <sheetName val="modB_FHD20"/>
      <sheetName val="modB_KNE"/>
      <sheetName val="modIP_MAIN"/>
      <sheetName val="modIP_QRE"/>
      <sheetName val="modIP_DETAILED"/>
      <sheetName val="ЭД"/>
      <sheetName val="Сведения об изменении"/>
      <sheetName val="Орган регулирования"/>
      <sheetName val="Перечень организаций"/>
      <sheetName val="Дела об установлении тарифов"/>
      <sheetName val="Привлечение к ответственности"/>
      <sheetName val="Комментарии"/>
      <sheetName val="Проверка"/>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sheetData sheetId="1">
        <row r="31">
          <cell r="F31" t="str">
            <v>МУП г.Новосибирска "Горводоканал"</v>
          </cell>
        </row>
      </sheetData>
      <sheetData sheetId="2"/>
      <sheetData sheetId="3">
        <row r="12">
          <cell r="O12" t="str">
            <v>ID_DIFF</v>
          </cell>
          <cell r="P12" t="str">
            <v>VD</v>
          </cell>
          <cell r="Q12" t="str">
            <v>AREA</v>
          </cell>
          <cell r="R12" t="str">
            <v>SYSTEM</v>
          </cell>
        </row>
        <row r="13">
          <cell r="O13" t="str">
            <v>diff_1</v>
          </cell>
          <cell r="P13" t="str">
            <v>Подключение (технологическое присоединение) к централизованной системе водоотведения</v>
          </cell>
          <cell r="Q13" t="str">
            <v>без дифференциации</v>
          </cell>
          <cell r="R13" t="str">
            <v>без дифференциации</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6">
          <cell r="E36" t="str">
            <v>VOTV</v>
          </cell>
        </row>
        <row r="45">
          <cell r="K45" t="str">
            <v>Перечень муниципальных районов и муниципальных образований (территорий действия тарифа)</v>
          </cell>
        </row>
      </sheetData>
      <sheetData sheetId="21">
        <row r="3">
          <cell r="C3" t="str">
            <v>Форма 10.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ell>
        </row>
      </sheetData>
      <sheetData sheetId="22">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ell>
        </row>
        <row r="13">
          <cell r="M13" t="str">
            <v>Количество заявлений о заключении договоров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водоотведения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6">
          <cell r="N16" t="str">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B38"/>
  <sheetViews>
    <sheetView topLeftCell="C2" workbookViewId="0">
      <selection activeCell="H26" sqref="H26"/>
    </sheetView>
  </sheetViews>
  <sheetFormatPr defaultColWidth="9.140625" defaultRowHeight="14.25" customHeight="1"/>
  <cols>
    <col min="1" max="1" width="8" style="11" hidden="1" customWidth="1"/>
    <col min="2" max="2" width="6" style="12" hidden="1" customWidth="1"/>
    <col min="3" max="3" width="3" style="11" customWidth="1"/>
    <col min="4" max="4" width="3.7109375" style="13" hidden="1" customWidth="1"/>
    <col min="5" max="5" width="6.28515625" style="11" customWidth="1"/>
    <col min="6" max="6" width="2.7109375" style="11" hidden="1" customWidth="1"/>
    <col min="7" max="7" width="36.5703125" style="11" customWidth="1"/>
    <col min="8" max="8" width="34.85546875" style="11" customWidth="1"/>
    <col min="9" max="9" width="14.85546875" style="11" customWidth="1"/>
    <col min="10" max="10" width="3.7109375" style="15" customWidth="1"/>
    <col min="11" max="13" width="9.140625" style="15"/>
    <col min="14" max="14" width="25.7109375" style="15" hidden="1" customWidth="1"/>
    <col min="15" max="15" width="14.42578125" style="15" hidden="1" customWidth="1"/>
    <col min="16" max="19" width="9.140625" style="16"/>
    <col min="20" max="28" width="9.140625" style="11"/>
    <col min="29" max="16384" width="9.140625" style="19"/>
  </cols>
  <sheetData>
    <row r="1" spans="1:28" s="2" customFormat="1" ht="5.25" hidden="1" customHeight="1">
      <c r="A1" s="1"/>
      <c r="D1" s="3"/>
      <c r="G1" s="4" t="s">
        <v>0</v>
      </c>
      <c r="H1" s="3" t="s">
        <v>1</v>
      </c>
      <c r="I1" s="5" t="s">
        <v>2</v>
      </c>
      <c r="J1" s="4" t="s">
        <v>0</v>
      </c>
      <c r="K1" s="4"/>
      <c r="L1" s="4"/>
      <c r="M1" s="4"/>
      <c r="N1" s="4"/>
      <c r="O1" s="4"/>
      <c r="P1" s="4"/>
      <c r="Q1" s="4"/>
      <c r="R1" s="4"/>
      <c r="S1" s="4"/>
      <c r="T1" s="5"/>
      <c r="U1" s="5"/>
      <c r="V1" s="5"/>
      <c r="W1" s="5"/>
      <c r="X1" s="5"/>
      <c r="Y1" s="5"/>
      <c r="Z1" s="5"/>
      <c r="AA1" s="5"/>
      <c r="AB1" s="5"/>
    </row>
    <row r="2" spans="1:28" s="10" customFormat="1" ht="11.25" customHeight="1">
      <c r="A2" s="6"/>
      <c r="B2" s="7"/>
      <c r="C2" s="7"/>
      <c r="D2" s="8"/>
      <c r="E2" s="7"/>
      <c r="F2" s="7"/>
      <c r="G2" s="7"/>
      <c r="H2" s="7"/>
      <c r="I2" s="7"/>
      <c r="J2" s="4"/>
      <c r="K2" s="4"/>
      <c r="L2" s="4"/>
      <c r="M2" s="4"/>
      <c r="N2" s="4"/>
      <c r="O2" s="4"/>
      <c r="P2" s="9"/>
      <c r="Q2" s="9"/>
      <c r="R2" s="9"/>
      <c r="S2" s="9"/>
      <c r="T2" s="8"/>
      <c r="U2" s="8"/>
      <c r="V2" s="8"/>
      <c r="W2" s="8"/>
      <c r="X2" s="8"/>
      <c r="Y2" s="8"/>
      <c r="Z2" s="8"/>
      <c r="AA2" s="8"/>
      <c r="AB2" s="8"/>
    </row>
    <row r="3" spans="1:28" s="17" customFormat="1" ht="3" customHeight="1">
      <c r="A3" s="11"/>
      <c r="B3" s="12"/>
      <c r="C3" s="11"/>
      <c r="D3" s="13"/>
      <c r="E3" s="11"/>
      <c r="F3" s="11"/>
      <c r="G3" s="11"/>
      <c r="H3" s="11"/>
      <c r="I3" s="14"/>
      <c r="J3" s="4"/>
      <c r="K3" s="15"/>
      <c r="L3" s="15"/>
      <c r="M3" s="15"/>
      <c r="N3" s="15"/>
      <c r="O3" s="15"/>
      <c r="P3" s="16"/>
      <c r="Q3" s="16"/>
      <c r="R3" s="16"/>
      <c r="S3" s="16"/>
    </row>
    <row r="4" spans="1:28" s="17" customFormat="1" ht="61.5" customHeight="1">
      <c r="A4" s="11"/>
      <c r="B4" s="12"/>
      <c r="C4" s="11"/>
      <c r="D4" s="13"/>
      <c r="E4" s="76" t="s">
        <v>69</v>
      </c>
      <c r="F4" s="76"/>
      <c r="G4" s="76"/>
      <c r="H4" s="76"/>
      <c r="I4" s="76"/>
      <c r="J4" s="77"/>
      <c r="K4" s="15"/>
      <c r="L4" s="15"/>
      <c r="M4" s="15"/>
      <c r="N4" s="15"/>
      <c r="O4" s="15"/>
      <c r="P4" s="16"/>
      <c r="Q4" s="16"/>
      <c r="R4" s="16"/>
      <c r="S4" s="16"/>
    </row>
    <row r="5" spans="1:28" s="17" customFormat="1" ht="19.5" customHeight="1">
      <c r="A5" s="11"/>
      <c r="B5" s="12"/>
      <c r="C5" s="11"/>
      <c r="D5" s="13"/>
      <c r="E5" s="78" t="s">
        <v>64</v>
      </c>
      <c r="F5" s="78"/>
      <c r="G5" s="78"/>
      <c r="H5" s="78"/>
      <c r="I5" s="78"/>
      <c r="J5" s="70"/>
      <c r="K5" s="15"/>
      <c r="L5" s="15"/>
      <c r="M5" s="15"/>
      <c r="N5" s="15"/>
      <c r="O5" s="15"/>
      <c r="P5" s="16"/>
      <c r="Q5" s="16"/>
      <c r="R5" s="16"/>
      <c r="S5" s="16"/>
    </row>
    <row r="6" spans="1:28" s="17" customFormat="1" ht="17.25" customHeight="1">
      <c r="A6" s="11"/>
      <c r="B6" s="12"/>
      <c r="C6" s="11"/>
      <c r="D6" s="13"/>
      <c r="E6" s="78" t="s">
        <v>74</v>
      </c>
      <c r="F6" s="78"/>
      <c r="G6" s="78"/>
      <c r="H6" s="78"/>
      <c r="I6" s="78"/>
      <c r="J6" s="70"/>
      <c r="K6" s="15"/>
      <c r="L6" s="15"/>
      <c r="M6" s="15"/>
      <c r="N6" s="15"/>
      <c r="O6" s="15"/>
      <c r="P6" s="16"/>
      <c r="Q6" s="16"/>
      <c r="R6" s="16"/>
      <c r="S6" s="16"/>
    </row>
    <row r="7" spans="1:28" s="17" customFormat="1" ht="30" customHeight="1">
      <c r="A7" s="11"/>
      <c r="B7" s="12"/>
      <c r="C7" s="11"/>
      <c r="D7" s="13"/>
      <c r="E7" s="79" t="str">
        <f>NameTemplatesInListMO</f>
        <v>Перечень муниципальных районов и муниципальных образований (территорий действия тарифа)</v>
      </c>
      <c r="F7" s="79"/>
      <c r="G7" s="79"/>
      <c r="H7" s="79"/>
      <c r="I7" s="79"/>
      <c r="J7" s="4"/>
      <c r="K7" s="15"/>
      <c r="L7" s="15"/>
      <c r="M7" s="15"/>
      <c r="N7" s="15"/>
      <c r="O7" s="15"/>
      <c r="P7" s="16" t="s">
        <v>68</v>
      </c>
      <c r="Q7" s="16"/>
      <c r="R7" s="16"/>
      <c r="S7" s="16"/>
    </row>
    <row r="8" spans="1:28" s="17" customFormat="1" ht="17.25" customHeight="1">
      <c r="A8" s="11"/>
      <c r="B8" s="12"/>
      <c r="C8" s="11"/>
      <c r="D8" s="13"/>
      <c r="E8" s="80" t="s">
        <v>3</v>
      </c>
      <c r="F8" s="80"/>
      <c r="G8" s="80"/>
      <c r="H8" s="81" t="s">
        <v>4</v>
      </c>
      <c r="I8" s="81"/>
      <c r="J8" s="15"/>
      <c r="K8" s="15"/>
      <c r="L8" s="15"/>
      <c r="M8" s="15"/>
      <c r="N8" s="15"/>
      <c r="O8" s="15"/>
      <c r="P8" s="16"/>
      <c r="Q8" s="16"/>
      <c r="R8" s="16"/>
      <c r="S8" s="16"/>
    </row>
    <row r="9" spans="1:28" s="17" customFormat="1" ht="20.25" customHeight="1">
      <c r="A9" s="11"/>
      <c r="B9" s="12"/>
      <c r="C9" s="11"/>
      <c r="D9" s="13"/>
      <c r="E9" s="57" t="s">
        <v>5</v>
      </c>
      <c r="F9" s="57"/>
      <c r="G9" s="57" t="s">
        <v>6</v>
      </c>
      <c r="H9" s="57" t="s">
        <v>6</v>
      </c>
      <c r="I9" s="57" t="s">
        <v>2</v>
      </c>
      <c r="J9" s="15"/>
      <c r="K9" s="15"/>
      <c r="L9" s="15"/>
      <c r="M9" s="15"/>
      <c r="N9" s="15"/>
      <c r="O9" s="15"/>
      <c r="P9" s="16"/>
      <c r="Q9" s="16"/>
      <c r="R9" s="16"/>
      <c r="S9" s="16"/>
    </row>
    <row r="10" spans="1:28" ht="11.25" customHeight="1">
      <c r="D10" s="20"/>
      <c r="E10" s="58" t="s">
        <v>7</v>
      </c>
      <c r="F10" s="58"/>
      <c r="G10" s="58" t="s">
        <v>8</v>
      </c>
      <c r="H10" s="58" t="s">
        <v>9</v>
      </c>
      <c r="I10" s="58" t="s">
        <v>10</v>
      </c>
      <c r="J10" s="21"/>
      <c r="K10" s="21"/>
      <c r="L10" s="21"/>
      <c r="M10" s="21"/>
      <c r="N10" s="21"/>
      <c r="O10" s="21"/>
      <c r="P10" s="22"/>
      <c r="Q10" s="22"/>
      <c r="R10" s="22"/>
      <c r="S10" s="22"/>
    </row>
    <row r="11" spans="1:28" s="17" customFormat="1" ht="0.75" customHeight="1">
      <c r="A11" s="11"/>
      <c r="B11" s="12"/>
      <c r="C11" s="11"/>
      <c r="D11" s="13"/>
      <c r="E11" s="59"/>
      <c r="F11" s="59"/>
      <c r="G11" s="60"/>
      <c r="H11" s="60"/>
      <c r="I11" s="60"/>
      <c r="J11" s="56" t="s">
        <v>11</v>
      </c>
      <c r="K11" s="15"/>
      <c r="L11" s="15"/>
      <c r="M11" s="15" t="s">
        <v>12</v>
      </c>
      <c r="N11" s="15" t="s">
        <v>13</v>
      </c>
      <c r="O11" s="15" t="s">
        <v>14</v>
      </c>
      <c r="P11" s="16"/>
      <c r="Q11" s="16"/>
      <c r="R11" s="16"/>
      <c r="S11" s="16"/>
    </row>
    <row r="12" spans="1:28" s="17" customFormat="1" ht="14.25" customHeight="1">
      <c r="A12" s="82">
        <v>1</v>
      </c>
      <c r="B12" s="12"/>
      <c r="C12" s="11"/>
      <c r="D12" s="13"/>
      <c r="E12" s="61">
        <f>A12</f>
        <v>1</v>
      </c>
      <c r="F12" s="62" t="s">
        <v>15</v>
      </c>
      <c r="G12" s="63" t="str">
        <f>"Территория "&amp;E12</f>
        <v>Территория 1</v>
      </c>
      <c r="H12" s="64"/>
      <c r="I12" s="64"/>
      <c r="J12" s="15"/>
      <c r="K12" s="15"/>
      <c r="L12" s="15"/>
      <c r="M12" s="15"/>
      <c r="N12" s="15"/>
      <c r="O12" s="15"/>
      <c r="P12" s="16"/>
      <c r="Q12" s="16"/>
      <c r="R12" s="16"/>
      <c r="S12" s="16"/>
    </row>
    <row r="13" spans="1:28" ht="15" customHeight="1">
      <c r="A13" s="82"/>
      <c r="B13" s="12">
        <v>1</v>
      </c>
      <c r="C13" s="12"/>
      <c r="D13" s="55"/>
      <c r="E13" s="61" t="str">
        <f>A12&amp;"."&amp;B13</f>
        <v>1.1</v>
      </c>
      <c r="F13" s="62" t="s">
        <v>16</v>
      </c>
      <c r="G13" s="65" t="s">
        <v>17</v>
      </c>
      <c r="H13" s="68" t="s">
        <v>17</v>
      </c>
      <c r="I13" s="66" t="s">
        <v>18</v>
      </c>
      <c r="J13" s="15" t="e">
        <f ca="1">MERGEVALUE(G13)</f>
        <v>#NAME?</v>
      </c>
      <c r="K13" s="2"/>
      <c r="L13" s="2"/>
      <c r="M13" s="15" t="str">
        <f t="array" ref="M13">IF(ISERROR(MATCH(MID(N13,1,250),MID(note_ter,1,250),0)),"n","y")</f>
        <v>n</v>
      </c>
      <c r="N13" s="2"/>
      <c r="O13" s="15" t="str">
        <f>H13&amp;"("&amp;I13&amp;")"</f>
        <v>Город Новосибирск(50701000)</v>
      </c>
      <c r="P13" s="12"/>
      <c r="Q13" s="12"/>
      <c r="R13" s="24"/>
      <c r="S13" s="12"/>
      <c r="T13" s="12"/>
      <c r="U13" s="12"/>
      <c r="V13" s="18"/>
      <c r="W13" s="18"/>
      <c r="X13" s="25"/>
      <c r="Y13" s="25"/>
      <c r="Z13" s="25"/>
      <c r="AA13" s="25"/>
      <c r="AB13" s="25"/>
    </row>
    <row r="14" spans="1:28" ht="15" customHeight="1">
      <c r="A14" s="75" t="s">
        <v>19</v>
      </c>
      <c r="C14" s="26"/>
      <c r="E14" s="61" t="str">
        <f>A14</f>
        <v>2</v>
      </c>
      <c r="F14" s="67" t="s">
        <v>20</v>
      </c>
      <c r="G14" s="63" t="str">
        <f>"Территория "&amp;E14</f>
        <v>Территория 2</v>
      </c>
      <c r="H14" s="69"/>
      <c r="I14" s="64"/>
      <c r="T14" s="17"/>
      <c r="U14" s="17"/>
      <c r="V14" s="17"/>
      <c r="W14" s="17"/>
      <c r="X14" s="17"/>
      <c r="Y14" s="17"/>
      <c r="Z14" s="17"/>
      <c r="AA14" s="17"/>
      <c r="AB14" s="17"/>
    </row>
    <row r="15" spans="1:28" ht="15" customHeight="1">
      <c r="A15" s="75"/>
      <c r="B15" s="12">
        <v>1</v>
      </c>
      <c r="C15" s="12"/>
      <c r="D15" s="55"/>
      <c r="E15" s="61" t="str">
        <f>A14&amp;"."&amp;B15</f>
        <v>2.1</v>
      </c>
      <c r="F15" s="61" t="s">
        <v>21</v>
      </c>
      <c r="G15" s="65" t="s">
        <v>22</v>
      </c>
      <c r="H15" s="68" t="s">
        <v>22</v>
      </c>
      <c r="I15" s="66" t="s">
        <v>23</v>
      </c>
      <c r="J15" s="15" t="e">
        <f ca="1">MERGEVALUE(G15)</f>
        <v>#NAME?</v>
      </c>
      <c r="K15" s="2"/>
      <c r="L15" s="2"/>
      <c r="M15" s="15" t="str">
        <f t="array" ref="M15">IF(ISERROR(MATCH(MID(N15,1,250),MID(note_ter,1,250),0)),"n","y")</f>
        <v>n</v>
      </c>
      <c r="N15" s="2"/>
      <c r="O15" s="15" t="str">
        <f>H15&amp;"("&amp;I15&amp;")"</f>
        <v>Город Обь(50717000)</v>
      </c>
      <c r="P15" s="12"/>
      <c r="Q15" s="12"/>
      <c r="R15" s="24"/>
      <c r="S15" s="12"/>
      <c r="T15" s="12"/>
      <c r="U15" s="12"/>
      <c r="V15" s="18"/>
      <c r="W15" s="18"/>
      <c r="X15" s="25"/>
      <c r="Y15" s="25"/>
      <c r="Z15" s="25"/>
      <c r="AA15" s="25"/>
      <c r="AB15" s="25"/>
    </row>
    <row r="16" spans="1:28" ht="15" customHeight="1">
      <c r="A16" s="75" t="s">
        <v>7</v>
      </c>
      <c r="C16" s="26"/>
      <c r="E16" s="61" t="str">
        <f>A16</f>
        <v>3</v>
      </c>
      <c r="F16" s="67" t="s">
        <v>24</v>
      </c>
      <c r="G16" s="63" t="str">
        <f>"Территория "&amp;E16</f>
        <v>Территория 3</v>
      </c>
      <c r="H16" s="69"/>
      <c r="I16" s="64"/>
      <c r="T16" s="17"/>
      <c r="U16" s="17"/>
      <c r="V16" s="17"/>
      <c r="W16" s="17"/>
      <c r="X16" s="17"/>
      <c r="Y16" s="17"/>
      <c r="Z16" s="17"/>
      <c r="AA16" s="17"/>
      <c r="AB16" s="17"/>
    </row>
    <row r="17" spans="1:28" ht="15" customHeight="1">
      <c r="A17" s="75"/>
      <c r="B17" s="12">
        <v>1</v>
      </c>
      <c r="C17" s="12"/>
      <c r="D17" s="55"/>
      <c r="E17" s="61" t="str">
        <f>A16&amp;"."&amp;B17</f>
        <v>3.1</v>
      </c>
      <c r="F17" s="61" t="s">
        <v>25</v>
      </c>
      <c r="G17" s="65" t="s">
        <v>26</v>
      </c>
      <c r="H17" s="68" t="s">
        <v>26</v>
      </c>
      <c r="I17" s="66" t="s">
        <v>27</v>
      </c>
      <c r="J17" s="15" t="e">
        <f ca="1">MERGEVALUE(G17)</f>
        <v>#NAME?</v>
      </c>
      <c r="K17" s="2"/>
      <c r="L17" s="2"/>
      <c r="M17" s="15" t="str">
        <f t="array" ref="M17">IF(ISERROR(MATCH(MID(N17,1,250),MID(note_ter,1,250),0)),"n","y")</f>
        <v>n</v>
      </c>
      <c r="N17" s="2"/>
      <c r="O17" s="15" t="str">
        <f>H17&amp;"("&amp;I17&amp;")"</f>
        <v>Посёлок Кольцово(50740000)</v>
      </c>
      <c r="P17" s="12"/>
      <c r="Q17" s="12"/>
      <c r="R17" s="24"/>
      <c r="S17" s="12"/>
      <c r="T17" s="12"/>
      <c r="U17" s="12"/>
      <c r="V17" s="18"/>
      <c r="W17" s="18"/>
      <c r="X17" s="25"/>
      <c r="Y17" s="25"/>
      <c r="Z17" s="25"/>
      <c r="AA17" s="25"/>
      <c r="AB17" s="25"/>
    </row>
    <row r="18" spans="1:28" ht="15" customHeight="1">
      <c r="A18" s="75" t="s">
        <v>8</v>
      </c>
      <c r="C18" s="26"/>
      <c r="E18" s="61" t="str">
        <f>A18</f>
        <v>4</v>
      </c>
      <c r="F18" s="67" t="s">
        <v>28</v>
      </c>
      <c r="G18" s="63" t="str">
        <f>"Территория "&amp;E18</f>
        <v>Территория 4</v>
      </c>
      <c r="H18" s="69"/>
      <c r="I18" s="64"/>
      <c r="T18" s="17"/>
      <c r="U18" s="17"/>
      <c r="V18" s="17"/>
      <c r="W18" s="17"/>
      <c r="X18" s="17"/>
      <c r="Y18" s="17"/>
      <c r="Z18" s="17"/>
      <c r="AA18" s="17"/>
      <c r="AB18" s="17"/>
    </row>
    <row r="19" spans="1:28" ht="15" customHeight="1">
      <c r="A19" s="75"/>
      <c r="B19" s="12">
        <v>1</v>
      </c>
      <c r="C19" s="12"/>
      <c r="D19" s="55"/>
      <c r="E19" s="61" t="str">
        <f>A18&amp;"."&amp;B19</f>
        <v>4.1</v>
      </c>
      <c r="F19" s="61" t="s">
        <v>29</v>
      </c>
      <c r="G19" s="65" t="s">
        <v>30</v>
      </c>
      <c r="H19" s="68" t="s">
        <v>31</v>
      </c>
      <c r="I19" s="66" t="s">
        <v>32</v>
      </c>
      <c r="J19" s="15" t="e">
        <f t="shared" ref="J19" ca="1" si="0">MERGEVALUE(G19)</f>
        <v>#NAME?</v>
      </c>
      <c r="K19" s="2"/>
      <c r="L19" s="2"/>
      <c r="M19" s="15" t="str">
        <f t="array" ref="M19">IF(ISERROR(MATCH(MID(N19,1,250),MID(note_ter,1,250),0)),"n","y")</f>
        <v>n</v>
      </c>
      <c r="N19" s="2"/>
      <c r="O19" s="15" t="str">
        <f t="shared" ref="O19:O25" si="1">H19&amp;"("&amp;I19&amp;")"</f>
        <v>рабочий поселок Краснообск(50640154)</v>
      </c>
      <c r="P19" s="12"/>
      <c r="Q19" s="12"/>
      <c r="R19" s="24"/>
      <c r="S19" s="12"/>
      <c r="T19" s="12"/>
      <c r="U19" s="12"/>
      <c r="V19" s="18"/>
      <c r="W19" s="18"/>
      <c r="X19" s="25"/>
      <c r="Y19" s="25"/>
      <c r="Z19" s="25"/>
      <c r="AA19" s="25"/>
      <c r="AB19" s="25"/>
    </row>
    <row r="20" spans="1:28" ht="15" customHeight="1">
      <c r="A20" s="75"/>
      <c r="B20" s="12" t="s">
        <v>19</v>
      </c>
      <c r="C20" s="12"/>
      <c r="D20" s="55"/>
      <c r="E20" s="61" t="str">
        <f>A18&amp;"."&amp;B20</f>
        <v>4.2</v>
      </c>
      <c r="F20" s="61" t="s">
        <v>33</v>
      </c>
      <c r="G20" s="65" t="s">
        <v>30</v>
      </c>
      <c r="H20" s="68" t="s">
        <v>34</v>
      </c>
      <c r="I20" s="66" t="s">
        <v>35</v>
      </c>
      <c r="J20" s="15" t="e">
        <f t="shared" ref="J20" ca="1" si="2">MERGEVALUE(G20)</f>
        <v>#NAME?</v>
      </c>
      <c r="K20" s="2"/>
      <c r="L20" s="2"/>
      <c r="M20" s="15" t="str">
        <f t="array" ref="M20">IF(ISERROR(MATCH(MID(N20,1,250),MID(note_ter,1,250),0)),"n","y")</f>
        <v>n</v>
      </c>
      <c r="N20" s="2"/>
      <c r="O20" s="15" t="str">
        <f t="shared" si="1"/>
        <v>Верх-Тулинское(50640410)</v>
      </c>
      <c r="P20" s="12"/>
      <c r="Q20" s="12"/>
      <c r="R20" s="24"/>
      <c r="S20" s="12"/>
      <c r="T20" s="12"/>
      <c r="U20" s="12"/>
      <c r="V20" s="18"/>
      <c r="W20" s="18"/>
      <c r="X20" s="25"/>
      <c r="Y20" s="25"/>
      <c r="Z20" s="25"/>
      <c r="AA20" s="25"/>
      <c r="AB20" s="25"/>
    </row>
    <row r="21" spans="1:28" ht="15" customHeight="1">
      <c r="A21" s="75"/>
      <c r="B21" s="12" t="s">
        <v>7</v>
      </c>
      <c r="C21" s="12"/>
      <c r="D21" s="55"/>
      <c r="E21" s="61" t="str">
        <f>A18&amp;"."&amp;B21</f>
        <v>4.3</v>
      </c>
      <c r="F21" s="61" t="s">
        <v>36</v>
      </c>
      <c r="G21" s="65" t="s">
        <v>30</v>
      </c>
      <c r="H21" s="68" t="s">
        <v>37</v>
      </c>
      <c r="I21" s="66" t="s">
        <v>38</v>
      </c>
      <c r="J21" s="15" t="e">
        <f t="shared" ref="J21" ca="1" si="3">MERGEVALUE(G21)</f>
        <v>#NAME?</v>
      </c>
      <c r="K21" s="2"/>
      <c r="L21" s="2"/>
      <c r="M21" s="15" t="str">
        <f t="array" ref="M21">IF(ISERROR(MATCH(MID(N21,1,250),MID(note_ter,1,250),0)),"n","y")</f>
        <v>n</v>
      </c>
      <c r="N21" s="2"/>
      <c r="O21" s="15" t="str">
        <f t="shared" si="1"/>
        <v>Кудряшовское(50640425)</v>
      </c>
      <c r="P21" s="12"/>
      <c r="Q21" s="12"/>
      <c r="R21" s="24"/>
      <c r="S21" s="12"/>
      <c r="T21" s="12"/>
      <c r="U21" s="12"/>
      <c r="V21" s="18"/>
      <c r="W21" s="18"/>
      <c r="X21" s="25"/>
      <c r="Y21" s="25"/>
      <c r="Z21" s="25"/>
      <c r="AA21" s="25"/>
      <c r="AB21" s="25"/>
    </row>
    <row r="22" spans="1:28" ht="15" customHeight="1">
      <c r="A22" s="75"/>
      <c r="B22" s="12" t="s">
        <v>8</v>
      </c>
      <c r="C22" s="12"/>
      <c r="D22" s="55"/>
      <c r="E22" s="61" t="str">
        <f>A18&amp;"."&amp;B22</f>
        <v>4.4</v>
      </c>
      <c r="F22" s="61" t="s">
        <v>39</v>
      </c>
      <c r="G22" s="65" t="s">
        <v>30</v>
      </c>
      <c r="H22" s="68" t="s">
        <v>40</v>
      </c>
      <c r="I22" s="66" t="s">
        <v>41</v>
      </c>
      <c r="J22" s="15" t="e">
        <f t="shared" ref="J22" ca="1" si="4">MERGEVALUE(G22)</f>
        <v>#NAME?</v>
      </c>
      <c r="K22" s="2"/>
      <c r="L22" s="2"/>
      <c r="M22" s="15" t="str">
        <f t="array" ref="M22">IF(ISERROR(MATCH(MID(N22,1,250),MID(note_ter,1,250),0)),"n","y")</f>
        <v>n</v>
      </c>
      <c r="N22" s="2"/>
      <c r="O22" s="15" t="str">
        <f t="shared" si="1"/>
        <v>Мичуринское(50640428)</v>
      </c>
      <c r="P22" s="12"/>
      <c r="Q22" s="12"/>
      <c r="R22" s="24"/>
      <c r="S22" s="12"/>
      <c r="T22" s="12"/>
      <c r="U22" s="12"/>
      <c r="V22" s="18"/>
      <c r="W22" s="18"/>
      <c r="X22" s="25"/>
      <c r="Y22" s="25"/>
      <c r="Z22" s="25"/>
      <c r="AA22" s="25"/>
      <c r="AB22" s="25"/>
    </row>
    <row r="23" spans="1:28" ht="15" customHeight="1">
      <c r="A23" s="75"/>
      <c r="B23" s="12" t="s">
        <v>42</v>
      </c>
      <c r="C23" s="12"/>
      <c r="D23" s="55"/>
      <c r="E23" s="61" t="str">
        <f>A18&amp;"."&amp;B23</f>
        <v>4.5</v>
      </c>
      <c r="F23" s="61" t="s">
        <v>43</v>
      </c>
      <c r="G23" s="65" t="s">
        <v>30</v>
      </c>
      <c r="H23" s="68" t="s">
        <v>44</v>
      </c>
      <c r="I23" s="66" t="s">
        <v>45</v>
      </c>
      <c r="J23" s="15" t="e">
        <f t="shared" ref="J23" ca="1" si="5">MERGEVALUE(G23)</f>
        <v>#NAME?</v>
      </c>
      <c r="K23" s="2"/>
      <c r="L23" s="2"/>
      <c r="M23" s="15" t="str">
        <f t="array" ref="M23">IF(ISERROR(MATCH(MID(N23,1,250),MID(note_ter,1,250),0)),"n","y")</f>
        <v>n</v>
      </c>
      <c r="N23" s="2"/>
      <c r="O23" s="15" t="str">
        <f t="shared" si="1"/>
        <v>Морское(50640429)</v>
      </c>
      <c r="P23" s="12"/>
      <c r="Q23" s="12"/>
      <c r="R23" s="24"/>
      <c r="S23" s="12"/>
      <c r="T23" s="72"/>
      <c r="U23" s="12"/>
      <c r="V23" s="18"/>
      <c r="W23" s="18"/>
      <c r="X23" s="25"/>
      <c r="Y23" s="25"/>
      <c r="Z23" s="25"/>
      <c r="AA23" s="25"/>
      <c r="AB23" s="25"/>
    </row>
    <row r="24" spans="1:28" ht="15" customHeight="1">
      <c r="A24" s="75"/>
      <c r="B24" s="12" t="s">
        <v>9</v>
      </c>
      <c r="C24" s="12"/>
      <c r="D24" s="55"/>
      <c r="E24" s="61" t="str">
        <f>A18&amp;"."&amp;B24</f>
        <v>4.6</v>
      </c>
      <c r="F24" s="61" t="s">
        <v>46</v>
      </c>
      <c r="G24" s="65" t="s">
        <v>30</v>
      </c>
      <c r="H24" s="68" t="s">
        <v>47</v>
      </c>
      <c r="I24" s="66" t="s">
        <v>48</v>
      </c>
      <c r="J24" s="15" t="e">
        <f t="shared" ref="J24" ca="1" si="6">MERGEVALUE(G24)</f>
        <v>#NAME?</v>
      </c>
      <c r="K24" s="2"/>
      <c r="L24" s="2"/>
      <c r="M24" s="15" t="str">
        <f t="array" ref="M24">IF(ISERROR(MATCH(MID(N24,1,250),MID(note_ter,1,250),0)),"n","y")</f>
        <v>n</v>
      </c>
      <c r="N24" s="2"/>
      <c r="O24" s="15" t="str">
        <f t="shared" si="1"/>
        <v>Мочищенское(50640431)</v>
      </c>
      <c r="P24" s="12"/>
      <c r="Q24" s="12"/>
      <c r="R24" s="24"/>
      <c r="S24" s="12"/>
      <c r="T24" s="12"/>
      <c r="U24" s="12"/>
      <c r="V24" s="18"/>
      <c r="W24" s="18"/>
      <c r="X24" s="25"/>
      <c r="Y24" s="25"/>
      <c r="Z24" s="25"/>
      <c r="AA24" s="25"/>
      <c r="AB24" s="25"/>
    </row>
    <row r="25" spans="1:28" ht="12.75" customHeight="1">
      <c r="A25" s="75"/>
      <c r="B25" s="12" t="s">
        <v>10</v>
      </c>
      <c r="C25" s="12"/>
      <c r="D25" s="55"/>
      <c r="E25" s="61" t="str">
        <f>A18&amp;"."&amp;B25</f>
        <v>4.7</v>
      </c>
      <c r="F25" s="61" t="s">
        <v>49</v>
      </c>
      <c r="G25" s="65" t="s">
        <v>30</v>
      </c>
      <c r="H25" s="68" t="s">
        <v>70</v>
      </c>
      <c r="I25" s="66" t="s">
        <v>71</v>
      </c>
      <c r="J25" s="15" t="e">
        <f t="shared" ref="J25" ca="1" si="7">MERGEVALUE(G25)</f>
        <v>#NAME?</v>
      </c>
      <c r="K25" s="2"/>
      <c r="L25" s="2"/>
      <c r="M25" s="15" t="str">
        <f t="array" ref="M25">IF(ISERROR(MATCH(MID(N25,1,250),MID(note_ter,1,250),0)),"n","y")</f>
        <v>n</v>
      </c>
      <c r="N25" s="2"/>
      <c r="O25" s="15" t="str">
        <f t="shared" si="1"/>
        <v>Новолуговское(50640434)</v>
      </c>
      <c r="P25" s="12"/>
      <c r="Q25" s="12"/>
      <c r="R25" s="24"/>
      <c r="S25" s="12"/>
      <c r="T25" s="12"/>
      <c r="U25" s="12"/>
      <c r="V25" s="18"/>
      <c r="W25" s="18"/>
      <c r="X25" s="25"/>
      <c r="Y25" s="25"/>
      <c r="Z25" s="25"/>
      <c r="AA25" s="25"/>
      <c r="AB25" s="25"/>
    </row>
    <row r="26" spans="1:28" s="17" customFormat="1" ht="14.25" customHeight="1">
      <c r="A26" s="11"/>
      <c r="B26" s="12"/>
      <c r="C26" s="11"/>
      <c r="D26" s="13"/>
      <c r="E26" s="73" t="s">
        <v>73</v>
      </c>
      <c r="F26" s="61" t="s">
        <v>72</v>
      </c>
      <c r="G26" s="65" t="s">
        <v>30</v>
      </c>
      <c r="H26" s="68" t="s">
        <v>50</v>
      </c>
      <c r="I26" s="74" t="s">
        <v>51</v>
      </c>
      <c r="J26" s="15"/>
      <c r="K26" s="15"/>
      <c r="L26" s="15"/>
      <c r="M26" s="15"/>
      <c r="N26" s="15"/>
      <c r="O26" s="15"/>
      <c r="P26" s="16"/>
      <c r="Q26" s="16"/>
      <c r="R26" s="16"/>
      <c r="S26" s="16"/>
    </row>
    <row r="27" spans="1:28" s="17" customFormat="1" ht="14.25" customHeight="1">
      <c r="A27" s="11"/>
      <c r="B27" s="12"/>
      <c r="C27" s="11"/>
      <c r="D27" s="13"/>
      <c r="E27" s="11"/>
      <c r="F27" s="11"/>
      <c r="G27" s="11"/>
      <c r="H27" s="11"/>
      <c r="I27" s="11"/>
      <c r="J27" s="15"/>
      <c r="K27" s="15"/>
      <c r="L27" s="15"/>
      <c r="M27" s="15"/>
      <c r="N27" s="15"/>
      <c r="O27" s="15"/>
      <c r="P27" s="16"/>
      <c r="Q27" s="16"/>
      <c r="R27" s="16"/>
      <c r="S27" s="16"/>
    </row>
    <row r="28" spans="1:28" s="17" customFormat="1" ht="0.75" customHeight="1">
      <c r="A28" s="11"/>
      <c r="B28" s="12"/>
      <c r="C28" s="11"/>
      <c r="D28" s="13"/>
      <c r="E28" s="11"/>
      <c r="F28" s="11"/>
      <c r="G28" s="11"/>
      <c r="H28" s="11"/>
      <c r="I28" s="11"/>
      <c r="J28" s="15"/>
      <c r="K28" s="15"/>
      <c r="L28" s="15"/>
      <c r="M28" s="15"/>
      <c r="N28" s="15"/>
      <c r="O28" s="15"/>
      <c r="P28" s="16"/>
      <c r="Q28" s="16"/>
      <c r="R28" s="16"/>
      <c r="S28" s="16"/>
    </row>
    <row r="29" spans="1:28" s="27" customFormat="1" ht="10.5" customHeight="1">
      <c r="B29" s="28"/>
      <c r="D29" s="29"/>
      <c r="J29" s="15"/>
      <c r="K29" s="15"/>
      <c r="L29" s="15"/>
      <c r="M29" s="15"/>
      <c r="N29" s="15"/>
      <c r="O29" s="15"/>
      <c r="P29" s="16"/>
      <c r="Q29" s="16"/>
      <c r="R29" s="16"/>
      <c r="S29" s="16"/>
    </row>
    <row r="30" spans="1:28" s="27" customFormat="1" ht="10.5" customHeight="1">
      <c r="B30" s="28"/>
      <c r="D30" s="29"/>
      <c r="J30" s="15"/>
      <c r="K30" s="15"/>
      <c r="L30" s="15"/>
      <c r="M30" s="15"/>
      <c r="N30" s="15"/>
      <c r="O30" s="15"/>
      <c r="P30" s="16"/>
      <c r="Q30" s="16"/>
      <c r="R30" s="16"/>
      <c r="S30" s="16"/>
    </row>
    <row r="34" spans="8:12" ht="14.25" customHeight="1">
      <c r="H34" s="19"/>
    </row>
    <row r="38" spans="8:12" ht="14.25" customHeight="1">
      <c r="J38" s="11"/>
      <c r="K38" s="11"/>
      <c r="L38" s="11"/>
    </row>
  </sheetData>
  <mergeCells count="10">
    <mergeCell ref="A18:A25"/>
    <mergeCell ref="E4:J4"/>
    <mergeCell ref="E5:I5"/>
    <mergeCell ref="E6:I6"/>
    <mergeCell ref="E7:I7"/>
    <mergeCell ref="E8:G8"/>
    <mergeCell ref="H8:I8"/>
    <mergeCell ref="A12:A13"/>
    <mergeCell ref="A14:A15"/>
    <mergeCell ref="A16:A17"/>
  </mergeCells>
  <dataValidations count="1">
    <dataValidation type="textLength" operator="lessThanOrEqual" allowBlank="1" showInputMessage="1" showErrorMessage="1" errorTitle="Ошибка" error="Допускается ввод не более 900 символов!" sqref="G18 G16 G12 G14">
      <formula1>900</formula1>
    </dataValidation>
  </dataValidations>
  <pageMargins left="0" right="0" top="0.35433070866141736" bottom="0" header="0" footer="0"/>
  <pageSetup paperSize="9"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1:R19"/>
  <sheetViews>
    <sheetView tabSelected="1" topLeftCell="C4" workbookViewId="0">
      <selection activeCell="H15" sqref="H15"/>
    </sheetView>
  </sheetViews>
  <sheetFormatPr defaultColWidth="10.5703125" defaultRowHeight="15"/>
  <cols>
    <col min="1" max="1" width="9.140625" style="31" hidden="1" customWidth="1"/>
    <col min="2" max="2" width="9.140625" style="11" hidden="1" customWidth="1"/>
    <col min="3" max="3" width="2.5703125" style="20" customWidth="1"/>
    <col min="4" max="4" width="6.28515625" style="11" customWidth="1"/>
    <col min="5" max="5" width="34.7109375" style="11" customWidth="1"/>
    <col min="6" max="6" width="9.5703125" style="11" customWidth="1"/>
    <col min="7" max="7" width="42.42578125" style="11" hidden="1" customWidth="1"/>
    <col min="8" max="8" width="31.42578125" style="11" customWidth="1"/>
    <col min="9" max="9" width="64" style="12" customWidth="1"/>
    <col min="10" max="17" width="10.5703125" style="11"/>
    <col min="18" max="18" width="10.5703125" style="36"/>
    <col min="19" max="16384" width="10.5703125" style="19"/>
  </cols>
  <sheetData>
    <row r="1" spans="1:18" s="12" customFormat="1" ht="15" hidden="1" customHeight="1">
      <c r="C1" s="30"/>
      <c r="H1" s="12">
        <v>4</v>
      </c>
      <c r="R1" s="24"/>
    </row>
    <row r="2" spans="1:18" ht="22.5" hidden="1" customHeight="1">
      <c r="D2" s="32"/>
      <c r="E2" s="33"/>
      <c r="F2" s="23" t="str">
        <f>IF(TEMPLATE_SPHERE="HEAT","Гкал/час","тыс. куб. м/сутки")</f>
        <v>тыс. куб. м/сутки</v>
      </c>
      <c r="G2" s="34"/>
      <c r="H2" s="34"/>
      <c r="I2" s="35"/>
    </row>
    <row r="3" spans="1:18" s="12" customFormat="1" ht="15" hidden="1" customHeight="1">
      <c r="C3" s="30"/>
      <c r="R3" s="24"/>
    </row>
    <row r="4" spans="1:18" ht="2.25" customHeight="1"/>
    <row r="5" spans="1:18" ht="40.5" customHeight="1">
      <c r="D5" s="78" t="s">
        <v>65</v>
      </c>
      <c r="E5" s="78"/>
      <c r="F5" s="78"/>
      <c r="G5" s="78"/>
      <c r="H5" s="78"/>
      <c r="I5" s="78"/>
    </row>
    <row r="6" spans="1:18" ht="15" customHeight="1">
      <c r="D6" s="79" t="str">
        <f>IF(org=0,"Не определено",org)</f>
        <v>МУП г.Новосибирска "Горводоканал"</v>
      </c>
      <c r="E6" s="79"/>
      <c r="F6" s="79"/>
      <c r="G6" s="79"/>
      <c r="H6" s="79"/>
    </row>
    <row r="7" spans="1:18" s="11" customFormat="1" ht="15" customHeight="1">
      <c r="A7" s="31"/>
      <c r="C7" s="20"/>
      <c r="D7" s="83" t="s">
        <v>74</v>
      </c>
      <c r="E7" s="83"/>
      <c r="F7" s="83"/>
      <c r="G7" s="83"/>
      <c r="H7" s="83"/>
      <c r="I7" s="12"/>
      <c r="R7" s="36"/>
    </row>
    <row r="8" spans="1:18" ht="0.75" customHeight="1">
      <c r="H8" s="12" t="s">
        <v>52</v>
      </c>
    </row>
    <row r="9" spans="1:18" ht="54" customHeight="1">
      <c r="D9" s="37"/>
      <c r="E9" s="84" t="s">
        <v>53</v>
      </c>
      <c r="F9" s="84"/>
      <c r="G9" s="38" t="str">
        <f>IF(G8="","",INDEX(DIFFERENTIATION_UNMERGE_VD,MATCH(G8,DIFFERENTIATION_ID_DIFF,0)))</f>
        <v/>
      </c>
      <c r="H9" s="71" t="str">
        <f>IF(H8="","",INDEX(DIFFERENTIATION_UNMERGE_VD,MATCH(H8,DIFFERENTIATION_ID_DIFF,0)))</f>
        <v>Подключение (технологическое присоединение) к централизованной системе водоотведения</v>
      </c>
      <c r="I9" s="84" t="s">
        <v>54</v>
      </c>
    </row>
    <row r="10" spans="1:18" s="11" customFormat="1" ht="18" customHeight="1">
      <c r="A10" s="31"/>
      <c r="C10" s="20"/>
      <c r="D10" s="37"/>
      <c r="E10" s="85" t="s">
        <v>55</v>
      </c>
      <c r="F10" s="85"/>
      <c r="G10" s="38" t="str">
        <f>IF(G8="","",INDEX(DIFFERENTIATION_UNMERGE_AREA,MATCH(G8,DIFFERENTIATION_ID_DIFF,0)))</f>
        <v/>
      </c>
      <c r="H10" s="38" t="str">
        <f>IF(H8="","",INDEX(DIFFERENTIATION_UNMERGE_AREA,MATCH(H8,DIFFERENTIATION_ID_DIFF,0)))</f>
        <v>без дифференциации</v>
      </c>
      <c r="I10" s="84"/>
      <c r="R10" s="36"/>
    </row>
    <row r="11" spans="1:18" s="11" customFormat="1" ht="24" customHeight="1">
      <c r="A11" s="31"/>
      <c r="C11" s="20"/>
      <c r="D11" s="37"/>
      <c r="E11" s="85" t="s">
        <v>56</v>
      </c>
      <c r="F11" s="85"/>
      <c r="G11" s="38" t="str">
        <f>IF(G8="","",INDEX(DIFFERENTIATION_UNMERGE_SYSTEM,MATCH(G8,DIFFERENTIATION_ID_DIFF,0)))</f>
        <v/>
      </c>
      <c r="H11" s="38" t="str">
        <f>IF(H8="","",INDEX(DIFFERENTIATION_UNMERGE_SYSTEM,MATCH(H8,DIFFERENTIATION_ID_DIFF,0)))</f>
        <v>без дифференциации</v>
      </c>
      <c r="I11" s="84"/>
      <c r="R11" s="36"/>
    </row>
    <row r="12" spans="1:18" ht="33.75" customHeight="1">
      <c r="D12" s="39" t="s">
        <v>5</v>
      </c>
      <c r="E12" s="39" t="s">
        <v>57</v>
      </c>
      <c r="F12" s="39" t="s">
        <v>58</v>
      </c>
      <c r="G12" s="39" t="s">
        <v>59</v>
      </c>
      <c r="H12" s="39" t="s">
        <v>59</v>
      </c>
      <c r="I12" s="84"/>
    </row>
    <row r="13" spans="1:18" ht="40.5" customHeight="1">
      <c r="A13" s="11"/>
      <c r="C13" s="13"/>
      <c r="D13" s="39">
        <v>1</v>
      </c>
      <c r="E13" s="40" t="str">
        <f>TP_P_A</f>
        <v xml:space="preserve">Количество поданных заявлений </v>
      </c>
      <c r="F13" s="39" t="s">
        <v>60</v>
      </c>
      <c r="G13" s="41"/>
      <c r="H13" s="50">
        <v>109</v>
      </c>
      <c r="I13" s="42"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row>
    <row r="14" spans="1:18" ht="36.75" customHeight="1">
      <c r="A14" s="11"/>
      <c r="C14" s="13"/>
      <c r="D14" s="39">
        <v>2</v>
      </c>
      <c r="E14" s="40" t="str">
        <f>TP_P_B</f>
        <v xml:space="preserve">Количество исполненных заявлений </v>
      </c>
      <c r="F14" s="39" t="s">
        <v>60</v>
      </c>
      <c r="G14" s="41"/>
      <c r="H14" s="50">
        <v>109</v>
      </c>
      <c r="I14" s="42"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row>
    <row r="15" spans="1:18" ht="72" customHeight="1">
      <c r="A15" s="11"/>
      <c r="C15" s="13"/>
      <c r="D15" s="39">
        <v>3</v>
      </c>
      <c r="E15" s="40" t="s">
        <v>66</v>
      </c>
      <c r="F15" s="39" t="s">
        <v>60</v>
      </c>
      <c r="G15" s="41"/>
      <c r="H15" s="50">
        <v>0</v>
      </c>
      <c r="I15" s="42"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row>
    <row r="16" spans="1:18" ht="51.75" customHeight="1">
      <c r="A16" s="11"/>
      <c r="C16" s="13"/>
      <c r="D16" s="39">
        <v>4</v>
      </c>
      <c r="E16" s="40" t="str">
        <f>TP_P_V_1</f>
        <v>Причины отказа в заключении договора о подключении (технологическом присоединении) к централизованной системе водоотведения</v>
      </c>
      <c r="F16" s="39" t="s">
        <v>61</v>
      </c>
      <c r="G16" s="43"/>
      <c r="H16" s="51"/>
      <c r="I16" s="44"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7" spans="1:9" ht="114" customHeight="1">
      <c r="A17" s="11"/>
      <c r="C17" s="13"/>
      <c r="D17" s="39">
        <v>5</v>
      </c>
      <c r="E17" s="40"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7" s="39" t="str">
        <f>IF(TEMPLATE_SPHERE="HEAT","Гкал/час","тыс. куб. м/сутки")</f>
        <v>тыс. куб. м/сутки</v>
      </c>
      <c r="G17" s="45">
        <f>SUM(G18:G19)</f>
        <v>0</v>
      </c>
      <c r="H17" s="52">
        <f>SUM(H18:H19)</f>
        <v>0</v>
      </c>
      <c r="I17" s="42"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row>
    <row r="18" spans="1:9" ht="15" hidden="1" customHeight="1">
      <c r="D18" s="37" t="s">
        <v>62</v>
      </c>
      <c r="E18" s="40"/>
      <c r="F18" s="37"/>
      <c r="G18" s="37"/>
      <c r="H18" s="53"/>
      <c r="I18" s="46"/>
    </row>
    <row r="19" spans="1:9" ht="102" customHeight="1">
      <c r="C19" s="13"/>
      <c r="D19" s="47" t="s">
        <v>63</v>
      </c>
      <c r="E19" s="48" t="s">
        <v>67</v>
      </c>
      <c r="F19" s="39" t="str">
        <f>IF(TEMPLATE_SPHERE="HEAT","Гкал/час","тыс. куб. м/сутки")</f>
        <v>тыс. куб. м/сутки</v>
      </c>
      <c r="G19" s="49"/>
      <c r="H19" s="54">
        <v>0</v>
      </c>
      <c r="I19" s="44"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row>
  </sheetData>
  <mergeCells count="7">
    <mergeCell ref="D5:I5"/>
    <mergeCell ref="D7:H7"/>
    <mergeCell ref="D6:H6"/>
    <mergeCell ref="E9:F9"/>
    <mergeCell ref="I9:I12"/>
    <mergeCell ref="E10:F10"/>
    <mergeCell ref="E11:F11"/>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2:E13"/>
    <dataValidation type="textLength" operator="lessThanOrEqual" allowBlank="1" showInputMessage="1" showErrorMessage="1" errorTitle="Ошибка" error="Допускается ввод не более 900 символов!" sqref="E19 G16:H16 E2">
      <formula1>900</formula1>
    </dataValidation>
    <dataValidation type="decimal" allowBlank="1" showErrorMessage="1" errorTitle="Ошибка" error="Допускается ввод только неотрицательных чисел!" sqref="G19:H19 G2:H2">
      <formula1>0</formula1>
      <formula2>9.99999999999999E+23</formula2>
    </dataValidation>
    <dataValidation type="whole" allowBlank="1" showErrorMessage="1" errorTitle="Ошибка" error="Допускается ввод только неотрицательных целых чисел!" sqref="G13:H15">
      <formula1>0</formula1>
      <formula2>9.99999999999999E+23</formula2>
    </dataValidation>
  </dataValidations>
  <pageMargins left="0" right="0" top="0" bottom="0" header="0" footer="0"/>
  <pageSetup paperSize="9" scale="95"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Список территорий</vt:lpstr>
      <vt:lpstr>Форма 8.</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2026-07-20T07:05:19Z</dcterms:modified>
</cp:coreProperties>
</file>